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2024'!$A$1:$F$100</definedName>
    <definedName name="_xlnm.Print_Titles" localSheetId="0">'Ejec. Presup 2024'!$6:$6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1" i="1" l="1"/>
  <c r="F24" i="1" s="1"/>
  <c r="F15" i="1"/>
  <c r="F13" i="1"/>
  <c r="F10" i="1"/>
  <c r="F9" i="1"/>
  <c r="E72" i="1" l="1"/>
  <c r="E85" i="1" s="1"/>
  <c r="D13" i="1" l="1"/>
  <c r="D12" i="1"/>
  <c r="D11" i="1"/>
  <c r="D10" i="1"/>
  <c r="D59" i="1"/>
  <c r="D58" i="1"/>
  <c r="D57" i="1"/>
  <c r="D56" i="1"/>
  <c r="D55" i="1"/>
  <c r="D54" i="1"/>
  <c r="D53" i="1"/>
  <c r="D52" i="1"/>
  <c r="D51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9" i="1"/>
  <c r="D8" i="1" l="1"/>
  <c r="P8" i="1"/>
  <c r="M34" i="1" l="1"/>
  <c r="G60" i="1" l="1"/>
  <c r="G42" i="1"/>
  <c r="H42" i="1"/>
  <c r="I42" i="1"/>
  <c r="J42" i="1"/>
  <c r="G34" i="1"/>
  <c r="H34" i="1"/>
  <c r="I34" i="1"/>
  <c r="J34" i="1"/>
  <c r="H60" i="1" l="1"/>
  <c r="I60" i="1"/>
  <c r="G81" i="1" l="1"/>
  <c r="G78" i="1"/>
  <c r="G75" i="1"/>
  <c r="G68" i="1"/>
  <c r="G65" i="1"/>
  <c r="J60" i="1" l="1"/>
  <c r="G83" i="1"/>
  <c r="F81" i="1" l="1"/>
  <c r="F78" i="1"/>
  <c r="F75" i="1"/>
  <c r="F65" i="1"/>
  <c r="F60" i="1"/>
  <c r="F42" i="1"/>
  <c r="F34" i="1"/>
  <c r="F83" i="1" l="1"/>
  <c r="H50" i="1"/>
  <c r="G50" i="1"/>
  <c r="F8" i="1"/>
  <c r="F50" i="1"/>
  <c r="F14" i="1"/>
  <c r="B14" i="1"/>
  <c r="E81" i="1"/>
  <c r="E78" i="1"/>
  <c r="E75" i="1"/>
  <c r="F68" i="1"/>
  <c r="E65" i="1"/>
  <c r="E60" i="1"/>
  <c r="E50" i="1"/>
  <c r="E42" i="1"/>
  <c r="E34" i="1"/>
  <c r="E24" i="1"/>
  <c r="E14" i="1"/>
  <c r="E8" i="1"/>
  <c r="G8" i="1" l="1"/>
  <c r="G14" i="1"/>
  <c r="I50" i="1"/>
  <c r="G24" i="1"/>
  <c r="E83" i="1"/>
  <c r="D44" i="1"/>
  <c r="J50" i="1" l="1"/>
  <c r="H8" i="1"/>
  <c r="H24" i="1"/>
  <c r="H14" i="1"/>
  <c r="H72" i="1" l="1"/>
  <c r="J14" i="1"/>
  <c r="I24" i="1"/>
  <c r="J24" i="1"/>
  <c r="I14" i="1"/>
  <c r="I8" i="1"/>
  <c r="C8" i="1"/>
  <c r="C14" i="1"/>
  <c r="K14" i="1" s="1"/>
  <c r="C24" i="1"/>
  <c r="C50" i="1"/>
  <c r="C60" i="1"/>
  <c r="B8" i="1"/>
  <c r="B24" i="1"/>
  <c r="B50" i="1"/>
  <c r="B60" i="1"/>
  <c r="C42" i="1"/>
  <c r="B42" i="1"/>
  <c r="C34" i="1"/>
  <c r="B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65" i="1"/>
  <c r="D68" i="1"/>
  <c r="J75" i="1"/>
  <c r="D81" i="1"/>
  <c r="D75" i="1"/>
  <c r="D79" i="1"/>
  <c r="D78" i="1" s="1"/>
  <c r="I83" i="1"/>
  <c r="H83" i="1"/>
  <c r="H85" i="1" l="1"/>
  <c r="J8" i="1"/>
  <c r="C72" i="1"/>
  <c r="D34" i="1"/>
  <c r="D83" i="1"/>
  <c r="B72" i="1"/>
  <c r="F72" i="1"/>
  <c r="F85" i="1" s="1"/>
  <c r="D42" i="1"/>
  <c r="K8" i="1" l="1"/>
  <c r="L8" i="1"/>
  <c r="C85" i="1"/>
  <c r="B85" i="1"/>
  <c r="M8" i="1" l="1"/>
  <c r="D50" i="1"/>
  <c r="N8" i="1" l="1"/>
  <c r="J72" i="1"/>
  <c r="J85" i="1" s="1"/>
  <c r="O8" i="1" l="1"/>
  <c r="K72" i="1" l="1"/>
  <c r="K85" i="1" s="1"/>
  <c r="D14" i="1" l="1"/>
  <c r="D24" i="1"/>
  <c r="G72" i="1" l="1"/>
  <c r="G85" i="1" s="1"/>
  <c r="M72" i="1"/>
  <c r="M85" i="1" s="1"/>
  <c r="L72" i="1" l="1"/>
  <c r="L85" i="1" s="1"/>
  <c r="N72" i="1"/>
  <c r="N85" i="1" s="1"/>
  <c r="O72" i="1" l="1"/>
  <c r="O85" i="1" s="1"/>
  <c r="D60" i="1"/>
  <c r="D72" i="1" s="1"/>
  <c r="D85" i="1" s="1"/>
  <c r="P72" i="1" l="1"/>
  <c r="P85" i="1" s="1"/>
  <c r="I72" i="1"/>
  <c r="I85" i="1" s="1"/>
</calcChain>
</file>

<file path=xl/sharedStrings.xml><?xml version="1.0" encoding="utf-8"?>
<sst xmlns="http://schemas.openxmlformats.org/spreadsheetml/2006/main" count="100" uniqueCount="100">
  <si>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</si>
  <si>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</si>
  <si>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</si>
  <si>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</si>
  <si>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</si>
  <si>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</si>
  <si>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</si>
  <si>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</si>
  <si>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</si>
  <si>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</si>
  <si>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</si>
  <si>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</si>
  <si>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</si>
  <si>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</si>
  <si>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</si>
  <si>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</si>
  <si>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</si>
  <si>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</si>
  <si>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</si>
  <si>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</si>
  <si>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</si>
  <si>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</si>
  <si>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</si>
  <si>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</si>
  <si>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</si>
  <si>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</si>
  <si>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</si>
  <si>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</si>
  <si>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</si>
  <si>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</si>
  <si>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</si>
  <si>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</si>
  <si>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</si>
  <si>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</si>
  <si>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</si>
  <si>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</si>
  <si>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</si>
  <si>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</si>
  <si>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</si>
  <si>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</si>
  <si>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</si>
  <si>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</si>
  <si>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</si>
  <si>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</si>
  <si>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</si>
  <si>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</si>
  <si>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</si>
  <si>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</si>
  <si>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</si>
  <si>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</si>
  <si>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</si>
  <si>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</si>
  <si>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</si>
  <si>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</si>
  <si>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</si>
  <si>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</si>
  <si>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</si>
  <si>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</si>
  <si>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</si>
  <si>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</si>
  <si>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</si>
  <si>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</si>
  <si>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</si>
  <si>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</si>
  <si>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</si>
  <si>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</si>
  <si>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</si>
  <si>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</si>
  <si>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</si>
  <si>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</si>
  <si>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</si>
  <si>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</si>
  <si>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</si>
  <si>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</si>
  <si>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</si>
  <si>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</si>
  <si>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</si>
  <si>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</si>
  <si>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</si>
  <si>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</si>
  <si>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</si>
  <si>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</si>
  <si>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</si>
  <si>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</si>
  <si>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</si>
  <si>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</si>
  <si>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</si>
  <si>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</si>
  <si>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</si>
  <si>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</si>
  <si>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</si>
  <si>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</si>
  <si>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</si>
  <si>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Lic. Maria del Carmen Rojas Reyes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</si>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</sst>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5" fontId="10" fillId="0" borderId="0" xfId="0" applyNumberFormat="1" applyFont="1" applyAlignment="1">
      <alignment vertical="center" wrapText="1"/>
    </xf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43" fontId="10" fillId="0" borderId="0" xfId="0" applyNumberFormat="1" applyFont="1" applyAlignment="1">
      <alignment vertical="center" wrapText="1"/>
    </xf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43" fontId="10" fillId="0" borderId="0" xfId="0" applyNumberFormat="1" applyFont="1" applyAlignment="1">
      <alignment vertical="center"/>
    </xf>
    <xf numFmtId="164" fontId="10" fillId="0" borderId="0" xfId="1" applyFont="1" applyAlignment="1"/>
    <xf numFmtId="3" fontId="10" fillId="0" borderId="0" xfId="0" applyNumberFormat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5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5076420</xdr:colOff>
      <xdr:row>1</xdr:row>
      <xdr:rowOff>1673679</xdr:rowOff>
    </xdr:from>
    <xdr:to>
      <xdr:col>3</xdr:col>
      <xdr:colOff>1224643</xdr:colOff>
      <xdr:row>4</xdr:row>
      <xdr:rowOff>821670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777" y="3397250"/>
          <a:ext cx="7442152" cy="3230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view="pageBreakPreview" topLeftCell="A13" zoomScale="21" zoomScaleNormal="15" zoomScaleSheetLayoutView="21" zoomScalePageLayoutView="23" workbookViewId="0">
      <selection activeCell="F21" sqref="F21"/>
    </sheetView>
  </sheetViews>
  <sheetFormatPr baseColWidth="10" defaultColWidth="9.140625" defaultRowHeight="92.25" x14ac:dyDescent="1.35"/>
  <cols>
    <col min="1" max="1" width="219.85546875" style="109" customWidth="1"/>
    <col min="2" max="2" width="86.28515625" style="1" customWidth="1"/>
    <col min="3" max="3" width="83.28515625" style="1" customWidth="1"/>
    <col min="4" max="4" width="95.5703125" style="2" customWidth="1"/>
    <col min="5" max="5" width="115.85546875" style="3" customWidth="1"/>
    <col min="6" max="6" width="110.140625" style="4" customWidth="1"/>
    <col min="7" max="7" width="105.85546875" style="4" customWidth="1"/>
    <col min="8" max="8" width="115.85546875" style="3" customWidth="1"/>
    <col min="9" max="9" width="117.28515625" style="5" customWidth="1"/>
    <col min="10" max="10" width="110.140625" style="3" customWidth="1"/>
    <col min="11" max="11" width="108.7109375" style="29" customWidth="1"/>
    <col min="12" max="12" width="104.42578125" style="29" customWidth="1"/>
    <col min="13" max="13" width="113" style="30" customWidth="1"/>
    <col min="14" max="14" width="107.28515625" style="6" customWidth="1"/>
    <col min="15" max="15" width="111.5703125" style="7" customWidth="1"/>
    <col min="16" max="16" width="111.5703125" style="62" customWidth="1"/>
    <col min="17" max="17" width="49.140625" style="3" customWidth="1"/>
    <col min="18" max="16384" width="9.140625" style="3"/>
  </cols>
  <sheetData>
    <row r="1" spans="1:16" ht="136.5" customHeight="1" x14ac:dyDescent="2.5">
      <c r="A1" s="123" t="s">
        <v>97</v>
      </c>
      <c r="B1" s="123"/>
      <c r="C1" s="123"/>
      <c r="D1" s="123"/>
      <c r="E1" s="123"/>
      <c r="F1" s="123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36.5" x14ac:dyDescent="2.5">
      <c r="A2" s="123" t="s">
        <v>98</v>
      </c>
      <c r="B2" s="123"/>
      <c r="C2" s="123"/>
      <c r="D2" s="123"/>
      <c r="E2" s="123"/>
      <c r="F2" s="123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x14ac:dyDescent="1.35">
      <c r="K3" s="5"/>
      <c r="L3" s="5"/>
      <c r="M3" s="2"/>
      <c r="N3" s="22"/>
      <c r="O3" s="5"/>
    </row>
    <row r="4" spans="1:16" x14ac:dyDescent="1.35">
      <c r="B4" s="3"/>
      <c r="K4" s="5"/>
      <c r="L4" s="5"/>
      <c r="M4" s="2"/>
      <c r="N4" s="22"/>
      <c r="O4" s="5"/>
    </row>
    <row r="5" spans="1:16" ht="93" thickBot="1" x14ac:dyDescent="1.4">
      <c r="K5" s="5"/>
      <c r="L5" s="5"/>
      <c r="M5" s="2"/>
      <c r="N5" s="22"/>
      <c r="O5" s="5"/>
    </row>
    <row r="6" spans="1:16" s="5" customFormat="1" ht="185.25" thickBot="1" x14ac:dyDescent="1.4">
      <c r="A6" s="8" t="s">
        <v>96</v>
      </c>
      <c r="B6" s="9" t="s">
        <v>90</v>
      </c>
      <c r="C6" s="9" t="s">
        <v>91</v>
      </c>
      <c r="D6" s="10" t="s">
        <v>0</v>
      </c>
      <c r="E6" s="11" t="s">
        <v>1</v>
      </c>
      <c r="F6" s="12" t="s">
        <v>2</v>
      </c>
      <c r="G6" s="12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3" t="s">
        <v>9</v>
      </c>
      <c r="N6" s="14" t="s">
        <v>10</v>
      </c>
      <c r="O6" s="15" t="s">
        <v>11</v>
      </c>
      <c r="P6" s="104" t="s">
        <v>12</v>
      </c>
    </row>
    <row r="7" spans="1:16" x14ac:dyDescent="1.35">
      <c r="A7" s="110" t="s">
        <v>13</v>
      </c>
      <c r="B7" s="16"/>
      <c r="C7" s="16"/>
      <c r="D7" s="17"/>
      <c r="E7" s="18"/>
      <c r="F7" s="18"/>
      <c r="G7" s="18"/>
      <c r="H7" s="18"/>
      <c r="I7" s="19"/>
      <c r="J7" s="18"/>
      <c r="K7" s="19"/>
      <c r="L7" s="19"/>
      <c r="M7" s="17"/>
      <c r="N7" s="20"/>
      <c r="O7" s="19"/>
      <c r="P7" s="106"/>
    </row>
    <row r="8" spans="1:16" x14ac:dyDescent="1.35">
      <c r="A8" s="111"/>
      <c r="B8" s="105">
        <f t="shared" ref="B8:M8" si="0">SUM(B9:B13)</f>
        <v>255008294</v>
      </c>
      <c r="C8" s="33">
        <f t="shared" si="0"/>
        <v>0</v>
      </c>
      <c r="D8" s="34">
        <f>SUM(D9:D13)</f>
        <v>37245818.530000001</v>
      </c>
      <c r="E8" s="34">
        <f t="shared" si="0"/>
        <v>18640737.75</v>
      </c>
      <c r="F8" s="34">
        <f t="shared" si="0"/>
        <v>18605080.780000001</v>
      </c>
      <c r="G8" s="35">
        <f t="shared" si="0"/>
        <v>0</v>
      </c>
      <c r="H8" s="35">
        <f t="shared" si="0"/>
        <v>0</v>
      </c>
      <c r="I8" s="35">
        <f t="shared" si="0"/>
        <v>0</v>
      </c>
      <c r="J8" s="35">
        <f t="shared" si="0"/>
        <v>0</v>
      </c>
      <c r="K8" s="35">
        <f t="shared" si="0"/>
        <v>0</v>
      </c>
      <c r="L8" s="35">
        <f t="shared" si="0"/>
        <v>0</v>
      </c>
      <c r="M8" s="35">
        <f t="shared" si="0"/>
        <v>0</v>
      </c>
      <c r="N8" s="35">
        <f>SUM(N9:N13)</f>
        <v>0</v>
      </c>
      <c r="O8" s="35">
        <f>SUM(O9:O13)</f>
        <v>0</v>
      </c>
      <c r="P8" s="35">
        <f>SUM(P9:P13)</f>
        <v>0</v>
      </c>
    </row>
    <row r="9" spans="1:16" x14ac:dyDescent="1.35">
      <c r="A9" s="112" t="s">
        <v>14</v>
      </c>
      <c r="B9" s="37">
        <v>204000000</v>
      </c>
      <c r="C9" s="37">
        <v>10389480.039999999</v>
      </c>
      <c r="D9" s="38">
        <f>E9+F9+G9+H9+I9+J9+K9+L9+M9+N9+O9+P9</f>
        <v>31762503.399999999</v>
      </c>
      <c r="E9" s="39">
        <v>15897001.699999999</v>
      </c>
      <c r="F9" s="40">
        <f>31762503.4-E9</f>
        <v>15865501.699999999</v>
      </c>
      <c r="G9" s="40"/>
      <c r="H9" s="39"/>
      <c r="I9" s="41"/>
      <c r="J9" s="39"/>
      <c r="K9" s="42"/>
      <c r="L9" s="36"/>
      <c r="M9" s="38"/>
      <c r="N9" s="43"/>
      <c r="O9" s="36"/>
      <c r="P9" s="40"/>
    </row>
    <row r="10" spans="1:16" x14ac:dyDescent="1.35">
      <c r="A10" s="112" t="s">
        <v>15</v>
      </c>
      <c r="B10" s="37">
        <v>19828294</v>
      </c>
      <c r="C10" s="37">
        <v>-9527830.0399999991</v>
      </c>
      <c r="D10" s="38">
        <f t="shared" ref="D10:D13" si="1">E10+F10+G10+H10+I10+J10+K10+L10+M10+N10+O10+P10</f>
        <v>638049</v>
      </c>
      <c r="E10" s="39">
        <v>319024.5</v>
      </c>
      <c r="F10" s="40">
        <f>638049-E10</f>
        <v>319024.5</v>
      </c>
      <c r="G10" s="40"/>
      <c r="H10" s="39"/>
      <c r="I10" s="41"/>
      <c r="J10" s="39"/>
      <c r="K10" s="42"/>
      <c r="L10" s="41"/>
      <c r="M10" s="41"/>
      <c r="N10" s="44"/>
      <c r="O10" s="45"/>
      <c r="P10" s="55"/>
    </row>
    <row r="11" spans="1:16" x14ac:dyDescent="1.35">
      <c r="A11" s="112" t="s">
        <v>16</v>
      </c>
      <c r="B11" s="37">
        <v>180000</v>
      </c>
      <c r="C11" s="37"/>
      <c r="D11" s="38">
        <f t="shared" si="1"/>
        <v>0</v>
      </c>
      <c r="E11" s="46">
        <v>0</v>
      </c>
      <c r="F11" s="47">
        <v>0</v>
      </c>
      <c r="G11" s="40"/>
      <c r="H11" s="39"/>
      <c r="I11" s="39"/>
      <c r="J11" s="39"/>
      <c r="K11" s="41"/>
      <c r="L11" s="45"/>
      <c r="M11" s="41"/>
      <c r="N11" s="44"/>
      <c r="O11" s="45"/>
      <c r="P11" s="55"/>
    </row>
    <row r="12" spans="1:16" x14ac:dyDescent="1.35">
      <c r="A12" s="112" t="s">
        <v>17</v>
      </c>
      <c r="B12" s="37">
        <v>0</v>
      </c>
      <c r="C12" s="37">
        <v>0</v>
      </c>
      <c r="D12" s="38">
        <f t="shared" si="1"/>
        <v>0</v>
      </c>
      <c r="E12" s="46">
        <v>0</v>
      </c>
      <c r="F12" s="47"/>
      <c r="G12" s="40"/>
      <c r="H12" s="48"/>
      <c r="I12" s="49"/>
      <c r="J12" s="39"/>
      <c r="K12" s="42"/>
      <c r="L12" s="49"/>
      <c r="M12" s="41"/>
      <c r="N12" s="44"/>
      <c r="O12" s="50"/>
    </row>
    <row r="13" spans="1:16" ht="141" x14ac:dyDescent="1.35">
      <c r="A13" s="112" t="s">
        <v>18</v>
      </c>
      <c r="B13" s="37">
        <v>31000000</v>
      </c>
      <c r="C13" s="37">
        <v>-861650</v>
      </c>
      <c r="D13" s="38">
        <f t="shared" si="1"/>
        <v>4845266.13</v>
      </c>
      <c r="E13" s="39">
        <v>2424711.5499999998</v>
      </c>
      <c r="F13" s="40">
        <f>4845266.13-E13</f>
        <v>2420554.58</v>
      </c>
      <c r="G13" s="40"/>
      <c r="H13" s="39"/>
      <c r="I13" s="41"/>
      <c r="J13" s="39"/>
      <c r="K13" s="42"/>
      <c r="L13" s="45"/>
      <c r="M13" s="41"/>
      <c r="N13" s="44"/>
      <c r="O13" s="45"/>
      <c r="P13" s="55"/>
    </row>
    <row r="14" spans="1:16" x14ac:dyDescent="1.35">
      <c r="A14" s="111" t="s">
        <v>19</v>
      </c>
      <c r="B14" s="33">
        <f t="shared" ref="B14:J14" si="2">SUM(B15:B23)</f>
        <v>55625000</v>
      </c>
      <c r="C14" s="33">
        <f t="shared" si="2"/>
        <v>0</v>
      </c>
      <c r="D14" s="34">
        <f>SUM(D15:D23)</f>
        <v>2322016.08</v>
      </c>
      <c r="E14" s="34">
        <f t="shared" si="2"/>
        <v>940657.1</v>
      </c>
      <c r="F14" s="34">
        <f t="shared" si="2"/>
        <v>1381358.98</v>
      </c>
      <c r="G14" s="35">
        <f t="shared" si="2"/>
        <v>0</v>
      </c>
      <c r="H14" s="35">
        <f t="shared" si="2"/>
        <v>0</v>
      </c>
      <c r="I14" s="35">
        <f t="shared" si="2"/>
        <v>0</v>
      </c>
      <c r="J14" s="35">
        <f t="shared" si="2"/>
        <v>0</v>
      </c>
      <c r="K14" s="51">
        <f>C14-15570199.67</f>
        <v>-15570199.67</v>
      </c>
      <c r="L14" s="52"/>
      <c r="M14" s="53"/>
      <c r="N14" s="44"/>
      <c r="O14" s="45"/>
    </row>
    <row r="15" spans="1:16" x14ac:dyDescent="1.35">
      <c r="A15" s="112" t="s">
        <v>20</v>
      </c>
      <c r="B15" s="37">
        <v>11250000</v>
      </c>
      <c r="C15" s="37">
        <v>0</v>
      </c>
      <c r="D15" s="38">
        <f t="shared" ref="D15:D33" si="3">E15+F15+G15+H15+I15+J15+K15+L15+M15+N15+O15+P15</f>
        <v>1953531.45</v>
      </c>
      <c r="E15" s="54">
        <v>936324.5</v>
      </c>
      <c r="F15" s="40">
        <f>1953531.45-E15</f>
        <v>1017206.95</v>
      </c>
      <c r="G15" s="40"/>
      <c r="H15" s="39"/>
      <c r="I15" s="41"/>
      <c r="J15" s="39"/>
      <c r="K15" s="42"/>
      <c r="L15" s="45"/>
      <c r="M15" s="41"/>
      <c r="N15" s="44"/>
      <c r="O15" s="45"/>
      <c r="P15" s="55"/>
    </row>
    <row r="16" spans="1:16" ht="159.75" customHeight="1" x14ac:dyDescent="1.35">
      <c r="A16" s="112" t="s">
        <v>21</v>
      </c>
      <c r="B16" s="37">
        <v>3600000</v>
      </c>
      <c r="C16" s="37">
        <v>0</v>
      </c>
      <c r="D16" s="38">
        <f t="shared" si="3"/>
        <v>0</v>
      </c>
      <c r="E16" s="46">
        <v>0</v>
      </c>
      <c r="F16" s="47">
        <v>0</v>
      </c>
      <c r="G16" s="40"/>
      <c r="H16" s="55"/>
      <c r="I16" s="45"/>
      <c r="J16" s="55"/>
      <c r="K16" s="56"/>
      <c r="L16" s="50"/>
      <c r="M16" s="41"/>
      <c r="N16" s="44"/>
      <c r="O16" s="36"/>
      <c r="P16" s="48"/>
    </row>
    <row r="17" spans="1:16" x14ac:dyDescent="1.35">
      <c r="A17" s="112" t="s">
        <v>22</v>
      </c>
      <c r="B17" s="37">
        <v>8650000</v>
      </c>
      <c r="C17" s="37"/>
      <c r="D17" s="38">
        <f t="shared" si="3"/>
        <v>0</v>
      </c>
      <c r="E17" s="46">
        <v>0</v>
      </c>
      <c r="F17" s="47">
        <v>0</v>
      </c>
      <c r="G17" s="40"/>
      <c r="H17" s="39"/>
      <c r="I17" s="41"/>
      <c r="J17" s="39"/>
      <c r="K17" s="57"/>
      <c r="L17" s="45"/>
      <c r="M17" s="41"/>
      <c r="N17" s="44"/>
      <c r="O17" s="45"/>
      <c r="P17" s="55"/>
    </row>
    <row r="18" spans="1:16" x14ac:dyDescent="1.35">
      <c r="A18" s="112" t="s">
        <v>23</v>
      </c>
      <c r="B18" s="37">
        <v>550000</v>
      </c>
      <c r="C18" s="37"/>
      <c r="D18" s="38">
        <f t="shared" si="3"/>
        <v>0</v>
      </c>
      <c r="E18" s="46">
        <v>0</v>
      </c>
      <c r="F18" s="47">
        <v>0</v>
      </c>
      <c r="G18" s="40"/>
      <c r="H18" s="39"/>
      <c r="I18" s="41"/>
      <c r="J18" s="39"/>
      <c r="K18" s="42"/>
      <c r="L18" s="45"/>
      <c r="M18" s="41"/>
      <c r="N18" s="44"/>
      <c r="O18" s="45"/>
      <c r="P18" s="48"/>
    </row>
    <row r="19" spans="1:16" x14ac:dyDescent="1.35">
      <c r="A19" s="112" t="s">
        <v>24</v>
      </c>
      <c r="B19" s="37">
        <v>4165000</v>
      </c>
      <c r="C19" s="37"/>
      <c r="D19" s="38">
        <f t="shared" si="3"/>
        <v>0</v>
      </c>
      <c r="E19" s="54">
        <v>0</v>
      </c>
      <c r="F19" s="47">
        <v>0</v>
      </c>
      <c r="G19" s="40"/>
      <c r="H19" s="39"/>
      <c r="I19" s="41"/>
      <c r="J19" s="39"/>
      <c r="K19" s="58"/>
      <c r="L19" s="45"/>
      <c r="M19" s="41"/>
      <c r="N19" s="44"/>
      <c r="O19" s="45"/>
      <c r="P19" s="55"/>
    </row>
    <row r="20" spans="1:16" x14ac:dyDescent="1.35">
      <c r="A20" s="112" t="s">
        <v>25</v>
      </c>
      <c r="B20" s="37">
        <v>2510000</v>
      </c>
      <c r="C20" s="37"/>
      <c r="D20" s="38">
        <f t="shared" si="3"/>
        <v>368484.63</v>
      </c>
      <c r="E20" s="54">
        <v>4332.6000000000004</v>
      </c>
      <c r="F20" s="40">
        <f>368484.63-E20</f>
        <v>364152.03</v>
      </c>
      <c r="G20" s="40"/>
      <c r="H20" s="39"/>
      <c r="I20" s="41"/>
      <c r="J20" s="39"/>
      <c r="K20" s="42"/>
      <c r="L20" s="45"/>
      <c r="M20" s="41"/>
      <c r="N20" s="44"/>
      <c r="O20" s="45"/>
      <c r="P20" s="55"/>
    </row>
    <row r="21" spans="1:16" ht="211.5" x14ac:dyDescent="1.35">
      <c r="A21" s="112" t="s">
        <v>26</v>
      </c>
      <c r="B21" s="37">
        <v>2900000</v>
      </c>
      <c r="C21" s="37"/>
      <c r="D21" s="38">
        <f t="shared" si="3"/>
        <v>0</v>
      </c>
      <c r="E21" s="46">
        <v>0</v>
      </c>
      <c r="F21" s="47">
        <v>0</v>
      </c>
      <c r="G21" s="40"/>
      <c r="H21" s="39"/>
      <c r="I21" s="41"/>
      <c r="J21" s="39"/>
      <c r="K21" s="42"/>
      <c r="L21" s="45"/>
      <c r="M21" s="41"/>
      <c r="N21" s="44"/>
      <c r="O21" s="45"/>
      <c r="P21" s="55"/>
    </row>
    <row r="22" spans="1:16" ht="141" x14ac:dyDescent="1.35">
      <c r="A22" s="112" t="s">
        <v>27</v>
      </c>
      <c r="B22" s="37">
        <v>15000000</v>
      </c>
      <c r="C22" s="37"/>
      <c r="D22" s="38">
        <f t="shared" si="3"/>
        <v>0</v>
      </c>
      <c r="E22" s="46">
        <v>0</v>
      </c>
      <c r="F22" s="47">
        <v>0</v>
      </c>
      <c r="G22" s="40"/>
      <c r="H22" s="39"/>
      <c r="I22" s="41"/>
      <c r="J22" s="39"/>
      <c r="K22" s="42"/>
      <c r="L22" s="45"/>
      <c r="M22" s="41"/>
      <c r="N22" s="44"/>
      <c r="O22" s="45"/>
      <c r="P22" s="55"/>
    </row>
    <row r="23" spans="1:16" x14ac:dyDescent="1.35">
      <c r="A23" s="112" t="s">
        <v>89</v>
      </c>
      <c r="B23" s="37">
        <v>7000000</v>
      </c>
      <c r="C23" s="37"/>
      <c r="D23" s="38">
        <f t="shared" si="3"/>
        <v>0</v>
      </c>
      <c r="E23" s="46">
        <v>0</v>
      </c>
      <c r="F23" s="47">
        <v>0</v>
      </c>
      <c r="G23" s="40"/>
      <c r="H23" s="39"/>
      <c r="I23" s="45"/>
      <c r="J23" s="55"/>
      <c r="K23" s="56"/>
      <c r="L23" s="45"/>
      <c r="M23" s="41"/>
      <c r="N23" s="44"/>
      <c r="O23" s="45"/>
      <c r="P23" s="55"/>
    </row>
    <row r="24" spans="1:16" x14ac:dyDescent="1.35">
      <c r="A24" s="111" t="s">
        <v>28</v>
      </c>
      <c r="B24" s="33">
        <f t="shared" ref="B24:J24" si="4">SUM(B25:B33)</f>
        <v>16496492</v>
      </c>
      <c r="C24" s="33">
        <f t="shared" si="4"/>
        <v>0</v>
      </c>
      <c r="D24" s="34">
        <f t="shared" si="4"/>
        <v>781036.75</v>
      </c>
      <c r="E24" s="34">
        <f t="shared" si="4"/>
        <v>403074.74</v>
      </c>
      <c r="F24" s="34">
        <f t="shared" si="4"/>
        <v>377962.01</v>
      </c>
      <c r="G24" s="35">
        <f t="shared" si="4"/>
        <v>0</v>
      </c>
      <c r="H24" s="35">
        <f t="shared" si="4"/>
        <v>0</v>
      </c>
      <c r="I24" s="35">
        <f t="shared" si="4"/>
        <v>0</v>
      </c>
      <c r="J24" s="35">
        <f t="shared" si="4"/>
        <v>0</v>
      </c>
      <c r="K24" s="59"/>
      <c r="L24" s="52"/>
      <c r="M24" s="53"/>
      <c r="N24" s="44"/>
      <c r="O24" s="49"/>
    </row>
    <row r="25" spans="1:16" ht="141" x14ac:dyDescent="1.35">
      <c r="A25" s="112" t="s">
        <v>29</v>
      </c>
      <c r="B25" s="37">
        <v>800000</v>
      </c>
      <c r="C25" s="37"/>
      <c r="D25" s="38">
        <f t="shared" si="3"/>
        <v>0</v>
      </c>
      <c r="E25" s="46">
        <v>0</v>
      </c>
      <c r="F25" s="40">
        <v>0</v>
      </c>
      <c r="G25" s="40"/>
      <c r="H25" s="39"/>
      <c r="I25" s="41"/>
      <c r="J25" s="39"/>
      <c r="K25" s="42"/>
      <c r="L25" s="45"/>
      <c r="M25" s="41"/>
      <c r="N25" s="44"/>
      <c r="O25" s="45"/>
      <c r="P25" s="55"/>
    </row>
    <row r="26" spans="1:16" x14ac:dyDescent="1.35">
      <c r="A26" s="112" t="s">
        <v>30</v>
      </c>
      <c r="B26" s="37">
        <v>200000</v>
      </c>
      <c r="C26" s="37"/>
      <c r="D26" s="38">
        <f t="shared" si="3"/>
        <v>0</v>
      </c>
      <c r="E26" s="46">
        <v>0</v>
      </c>
      <c r="F26" s="47">
        <v>0</v>
      </c>
      <c r="G26" s="40"/>
      <c r="H26" s="55"/>
      <c r="I26" s="45"/>
      <c r="J26" s="55"/>
      <c r="K26" s="56"/>
      <c r="L26" s="50"/>
      <c r="M26" s="41"/>
      <c r="N26" s="44"/>
      <c r="O26" s="50"/>
      <c r="P26" s="48"/>
    </row>
    <row r="27" spans="1:16" ht="141" x14ac:dyDescent="1.35">
      <c r="A27" s="112" t="s">
        <v>31</v>
      </c>
      <c r="B27" s="37">
        <v>3286492</v>
      </c>
      <c r="C27" s="37"/>
      <c r="D27" s="38">
        <f t="shared" si="3"/>
        <v>0</v>
      </c>
      <c r="E27" s="46">
        <v>0</v>
      </c>
      <c r="F27" s="47">
        <v>0</v>
      </c>
      <c r="G27" s="40"/>
      <c r="H27" s="39"/>
      <c r="I27" s="60"/>
      <c r="J27" s="39"/>
      <c r="K27" s="42"/>
      <c r="L27" s="45"/>
      <c r="M27" s="41"/>
      <c r="N27" s="44"/>
      <c r="O27" s="45"/>
      <c r="P27" s="55"/>
    </row>
    <row r="28" spans="1:16" x14ac:dyDescent="1.35">
      <c r="A28" s="112" t="s">
        <v>32</v>
      </c>
      <c r="B28" s="37">
        <v>0</v>
      </c>
      <c r="C28" s="37"/>
      <c r="D28" s="38">
        <f t="shared" si="3"/>
        <v>0</v>
      </c>
      <c r="E28" s="46">
        <v>0</v>
      </c>
      <c r="F28" s="47">
        <v>0</v>
      </c>
      <c r="G28" s="40"/>
      <c r="H28" s="61"/>
      <c r="I28" s="49"/>
      <c r="J28" s="62"/>
      <c r="K28" s="63"/>
      <c r="L28" s="50"/>
      <c r="M28" s="41"/>
      <c r="N28" s="44"/>
      <c r="O28" s="45"/>
    </row>
    <row r="29" spans="1:16" ht="141" x14ac:dyDescent="1.35">
      <c r="A29" s="112" t="s">
        <v>33</v>
      </c>
      <c r="B29" s="37">
        <v>400000</v>
      </c>
      <c r="C29" s="37"/>
      <c r="D29" s="38">
        <f t="shared" si="3"/>
        <v>0</v>
      </c>
      <c r="E29" s="46">
        <v>0</v>
      </c>
      <c r="F29" s="47">
        <v>0</v>
      </c>
      <c r="G29" s="40"/>
      <c r="H29" s="55"/>
      <c r="I29" s="45"/>
      <c r="J29" s="55"/>
      <c r="K29" s="56"/>
      <c r="L29" s="45"/>
      <c r="M29" s="41"/>
      <c r="N29" s="44"/>
      <c r="O29" s="45"/>
      <c r="P29" s="55"/>
    </row>
    <row r="30" spans="1:16" ht="141" x14ac:dyDescent="1.35">
      <c r="A30" s="112" t="s">
        <v>34</v>
      </c>
      <c r="B30" s="37">
        <v>110000</v>
      </c>
      <c r="C30" s="37"/>
      <c r="D30" s="38">
        <f t="shared" si="3"/>
        <v>0</v>
      </c>
      <c r="E30" s="46">
        <v>0</v>
      </c>
      <c r="F30" s="47">
        <v>0</v>
      </c>
      <c r="G30" s="40"/>
      <c r="H30" s="48"/>
      <c r="I30" s="64"/>
      <c r="J30" s="61"/>
      <c r="K30" s="63"/>
      <c r="L30" s="50"/>
      <c r="M30" s="41"/>
      <c r="N30" s="44"/>
      <c r="O30" s="45"/>
      <c r="P30" s="55"/>
    </row>
    <row r="31" spans="1:16" ht="141" x14ac:dyDescent="1.35">
      <c r="A31" s="112" t="s">
        <v>35</v>
      </c>
      <c r="B31" s="37">
        <v>9350000</v>
      </c>
      <c r="C31" s="37"/>
      <c r="D31" s="38">
        <f t="shared" si="3"/>
        <v>781036.75</v>
      </c>
      <c r="E31" s="65">
        <v>403074.74</v>
      </c>
      <c r="F31" s="47">
        <f>781036.75-E31</f>
        <v>377962.01</v>
      </c>
      <c r="G31" s="66"/>
      <c r="H31" s="39"/>
      <c r="I31" s="41"/>
      <c r="J31" s="67"/>
      <c r="K31" s="42"/>
      <c r="L31" s="68"/>
      <c r="M31" s="69"/>
      <c r="N31" s="70"/>
      <c r="O31" s="45"/>
      <c r="P31" s="107"/>
    </row>
    <row r="32" spans="1:16" s="25" customFormat="1" ht="141" x14ac:dyDescent="1.35">
      <c r="A32" s="112" t="s">
        <v>36</v>
      </c>
      <c r="B32" s="37"/>
      <c r="C32" s="37"/>
      <c r="D32" s="38">
        <f t="shared" si="3"/>
        <v>0</v>
      </c>
      <c r="E32" s="71">
        <v>0</v>
      </c>
      <c r="F32" s="47">
        <v>0</v>
      </c>
      <c r="G32" s="66"/>
      <c r="H32" s="72"/>
      <c r="I32" s="73"/>
      <c r="J32" s="72"/>
      <c r="K32" s="74"/>
      <c r="L32" s="73"/>
      <c r="M32" s="72"/>
      <c r="N32" s="70"/>
      <c r="O32" s="45"/>
      <c r="P32" s="72"/>
    </row>
    <row r="33" spans="1:16" x14ac:dyDescent="1.35">
      <c r="A33" s="112" t="s">
        <v>37</v>
      </c>
      <c r="B33" s="37">
        <v>2350000</v>
      </c>
      <c r="C33" s="37"/>
      <c r="D33" s="38">
        <f t="shared" si="3"/>
        <v>0</v>
      </c>
      <c r="E33" s="46">
        <v>0</v>
      </c>
      <c r="F33" s="47"/>
      <c r="G33" s="40"/>
      <c r="H33" s="39"/>
      <c r="I33" s="41"/>
      <c r="J33" s="39"/>
      <c r="K33" s="42"/>
      <c r="L33" s="45"/>
      <c r="M33" s="41"/>
      <c r="N33" s="44"/>
      <c r="O33" s="45"/>
      <c r="P33" s="55"/>
    </row>
    <row r="34" spans="1:16" x14ac:dyDescent="1.35">
      <c r="A34" s="111" t="s">
        <v>38</v>
      </c>
      <c r="B34" s="75">
        <f t="shared" ref="B34:J34" si="5">SUM(B35:B41)</f>
        <v>0</v>
      </c>
      <c r="C34" s="75">
        <f t="shared" si="5"/>
        <v>0</v>
      </c>
      <c r="D34" s="34">
        <f t="shared" si="5"/>
        <v>0</v>
      </c>
      <c r="E34" s="34">
        <f t="shared" si="5"/>
        <v>0</v>
      </c>
      <c r="F34" s="34">
        <f t="shared" si="5"/>
        <v>0</v>
      </c>
      <c r="G34" s="34">
        <f t="shared" si="5"/>
        <v>0</v>
      </c>
      <c r="H34" s="34">
        <f t="shared" si="5"/>
        <v>0</v>
      </c>
      <c r="I34" s="34">
        <f t="shared" si="5"/>
        <v>0</v>
      </c>
      <c r="J34" s="34">
        <f t="shared" si="5"/>
        <v>0</v>
      </c>
      <c r="K34" s="59">
        <v>0</v>
      </c>
      <c r="L34" s="52"/>
      <c r="M34" s="69">
        <f>1226944.14-E32-F32-G32-H32-I32-J32-K32-L32</f>
        <v>1226944.1399999999</v>
      </c>
      <c r="N34" s="44"/>
      <c r="O34" s="49"/>
    </row>
    <row r="35" spans="1:16" ht="141" x14ac:dyDescent="1.35">
      <c r="A35" s="112" t="s">
        <v>39</v>
      </c>
      <c r="B35" s="33">
        <v>0</v>
      </c>
      <c r="C35" s="33">
        <v>0</v>
      </c>
      <c r="D35" s="38">
        <f t="shared" ref="D35:D49" si="6">SUM(E35:P35)</f>
        <v>0</v>
      </c>
      <c r="E35" s="46">
        <v>0</v>
      </c>
      <c r="F35" s="47">
        <v>0</v>
      </c>
      <c r="G35" s="40">
        <v>0</v>
      </c>
      <c r="H35" s="62">
        <v>0</v>
      </c>
      <c r="I35" s="49">
        <v>0</v>
      </c>
      <c r="J35" s="62"/>
      <c r="K35" s="76"/>
      <c r="L35" s="49"/>
      <c r="M35" s="41"/>
      <c r="N35" s="44"/>
      <c r="O35" s="49"/>
    </row>
    <row r="36" spans="1:16" ht="141" x14ac:dyDescent="1.35">
      <c r="A36" s="112" t="s">
        <v>40</v>
      </c>
      <c r="B36" s="33">
        <v>0</v>
      </c>
      <c r="C36" s="33">
        <v>0</v>
      </c>
      <c r="D36" s="38">
        <f t="shared" si="6"/>
        <v>0</v>
      </c>
      <c r="E36" s="46">
        <v>0</v>
      </c>
      <c r="F36" s="47">
        <v>0</v>
      </c>
      <c r="G36" s="40">
        <v>0</v>
      </c>
      <c r="H36" s="62">
        <v>0</v>
      </c>
      <c r="I36" s="49">
        <v>0</v>
      </c>
      <c r="J36" s="62"/>
      <c r="K36" s="76">
        <v>0</v>
      </c>
      <c r="L36" s="49"/>
      <c r="M36" s="41"/>
      <c r="N36" s="44"/>
      <c r="O36" s="49"/>
    </row>
    <row r="37" spans="1:16" ht="141" x14ac:dyDescent="1.35">
      <c r="A37" s="112" t="s">
        <v>41</v>
      </c>
      <c r="B37" s="33">
        <v>0</v>
      </c>
      <c r="C37" s="33">
        <v>0</v>
      </c>
      <c r="D37" s="38">
        <f t="shared" si="6"/>
        <v>0</v>
      </c>
      <c r="E37" s="46">
        <v>0</v>
      </c>
      <c r="F37" s="47">
        <v>0</v>
      </c>
      <c r="G37" s="40">
        <v>0</v>
      </c>
      <c r="H37" s="62">
        <v>0</v>
      </c>
      <c r="I37" s="49">
        <v>0</v>
      </c>
      <c r="J37" s="62"/>
      <c r="K37" s="76">
        <v>0</v>
      </c>
      <c r="L37" s="49"/>
      <c r="M37" s="41"/>
      <c r="N37" s="44"/>
      <c r="O37" s="49"/>
    </row>
    <row r="38" spans="1:16" ht="141" x14ac:dyDescent="1.35">
      <c r="A38" s="112" t="s">
        <v>42</v>
      </c>
      <c r="B38" s="33">
        <v>0</v>
      </c>
      <c r="C38" s="33">
        <v>0</v>
      </c>
      <c r="D38" s="38">
        <f t="shared" si="6"/>
        <v>0</v>
      </c>
      <c r="E38" s="46">
        <v>0</v>
      </c>
      <c r="F38" s="47">
        <v>0</v>
      </c>
      <c r="G38" s="40">
        <v>0</v>
      </c>
      <c r="H38" s="62">
        <v>0</v>
      </c>
      <c r="I38" s="49">
        <v>0</v>
      </c>
      <c r="J38" s="62"/>
      <c r="K38" s="76">
        <v>0</v>
      </c>
      <c r="L38" s="49"/>
      <c r="M38" s="41"/>
      <c r="N38" s="44"/>
      <c r="O38" s="49"/>
    </row>
    <row r="39" spans="1:16" ht="141" x14ac:dyDescent="1.35">
      <c r="A39" s="112" t="s">
        <v>43</v>
      </c>
      <c r="B39" s="33">
        <v>0</v>
      </c>
      <c r="C39" s="33">
        <v>0</v>
      </c>
      <c r="D39" s="38">
        <f t="shared" si="6"/>
        <v>0</v>
      </c>
      <c r="E39" s="46">
        <v>0</v>
      </c>
      <c r="F39" s="47">
        <v>0</v>
      </c>
      <c r="G39" s="40">
        <v>0</v>
      </c>
      <c r="H39" s="62">
        <v>0</v>
      </c>
      <c r="I39" s="49">
        <v>0</v>
      </c>
      <c r="J39" s="62"/>
      <c r="K39" s="76">
        <v>0</v>
      </c>
      <c r="L39" s="49"/>
      <c r="M39" s="41"/>
      <c r="N39" s="44"/>
      <c r="O39" s="49"/>
    </row>
    <row r="40" spans="1:16" ht="141" x14ac:dyDescent="1.35">
      <c r="A40" s="112" t="s">
        <v>44</v>
      </c>
      <c r="B40" s="33">
        <v>0</v>
      </c>
      <c r="C40" s="33">
        <v>0</v>
      </c>
      <c r="D40" s="38">
        <f t="shared" si="6"/>
        <v>0</v>
      </c>
      <c r="E40" s="46">
        <v>0</v>
      </c>
      <c r="F40" s="47">
        <v>0</v>
      </c>
      <c r="G40" s="40">
        <v>0</v>
      </c>
      <c r="H40" s="62">
        <v>0</v>
      </c>
      <c r="I40" s="49">
        <v>0</v>
      </c>
      <c r="J40" s="62"/>
      <c r="K40" s="76">
        <v>0</v>
      </c>
      <c r="L40" s="49"/>
      <c r="M40" s="41"/>
      <c r="N40" s="44"/>
      <c r="O40" s="49"/>
    </row>
    <row r="41" spans="1:16" ht="141" x14ac:dyDescent="1.35">
      <c r="A41" s="112" t="s">
        <v>45</v>
      </c>
      <c r="B41" s="33">
        <v>0</v>
      </c>
      <c r="C41" s="33">
        <v>0</v>
      </c>
      <c r="D41" s="38">
        <f t="shared" si="6"/>
        <v>0</v>
      </c>
      <c r="E41" s="46">
        <v>0</v>
      </c>
      <c r="F41" s="47">
        <v>0</v>
      </c>
      <c r="G41" s="40">
        <v>0</v>
      </c>
      <c r="H41" s="62">
        <v>0</v>
      </c>
      <c r="I41" s="49">
        <v>0</v>
      </c>
      <c r="J41" s="62"/>
      <c r="K41" s="76">
        <v>0</v>
      </c>
      <c r="L41" s="49"/>
      <c r="M41" s="41"/>
      <c r="N41" s="44"/>
      <c r="O41" s="49"/>
    </row>
    <row r="42" spans="1:16" x14ac:dyDescent="1.35">
      <c r="A42" s="111" t="s">
        <v>46</v>
      </c>
      <c r="B42" s="75">
        <f t="shared" ref="B42:J42" si="7">SUM(B43:B49)</f>
        <v>0</v>
      </c>
      <c r="C42" s="75">
        <f t="shared" si="7"/>
        <v>0</v>
      </c>
      <c r="D42" s="34">
        <f t="shared" si="7"/>
        <v>0</v>
      </c>
      <c r="E42" s="34">
        <f t="shared" si="7"/>
        <v>0</v>
      </c>
      <c r="F42" s="34">
        <f t="shared" si="7"/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 t="shared" si="7"/>
        <v>0</v>
      </c>
      <c r="K42" s="59"/>
      <c r="L42" s="52"/>
      <c r="M42" s="53"/>
      <c r="N42" s="44"/>
      <c r="O42" s="49"/>
    </row>
    <row r="43" spans="1:16" ht="159.75" customHeight="1" x14ac:dyDescent="1.35">
      <c r="A43" s="112" t="s">
        <v>47</v>
      </c>
      <c r="B43" s="33">
        <v>0</v>
      </c>
      <c r="C43" s="33">
        <v>0</v>
      </c>
      <c r="D43" s="38">
        <f t="shared" si="6"/>
        <v>0</v>
      </c>
      <c r="E43" s="46">
        <v>0</v>
      </c>
      <c r="F43" s="40">
        <v>0</v>
      </c>
      <c r="G43" s="40">
        <v>0</v>
      </c>
      <c r="H43" s="62">
        <v>0</v>
      </c>
      <c r="I43" s="49">
        <v>0</v>
      </c>
      <c r="J43" s="62"/>
      <c r="K43" s="76"/>
      <c r="L43" s="49"/>
      <c r="M43" s="41"/>
      <c r="N43" s="44"/>
      <c r="O43" s="49"/>
    </row>
    <row r="44" spans="1:16" ht="141" x14ac:dyDescent="1.35">
      <c r="A44" s="112" t="s">
        <v>48</v>
      </c>
      <c r="B44" s="33">
        <v>0</v>
      </c>
      <c r="C44" s="33">
        <v>0</v>
      </c>
      <c r="D44" s="38">
        <f t="shared" si="6"/>
        <v>0</v>
      </c>
      <c r="E44" s="46"/>
      <c r="F44" s="40">
        <v>0</v>
      </c>
      <c r="G44" s="40">
        <v>0</v>
      </c>
      <c r="H44" s="62">
        <v>0</v>
      </c>
      <c r="I44" s="49">
        <v>0</v>
      </c>
      <c r="J44" s="62"/>
      <c r="K44" s="76">
        <v>0</v>
      </c>
      <c r="L44" s="49"/>
      <c r="M44" s="41"/>
      <c r="N44" s="44"/>
      <c r="O44" s="49"/>
    </row>
    <row r="45" spans="1:16" ht="141" x14ac:dyDescent="1.35">
      <c r="A45" s="112" t="s">
        <v>49</v>
      </c>
      <c r="B45" s="33">
        <v>0</v>
      </c>
      <c r="C45" s="33">
        <v>0</v>
      </c>
      <c r="D45" s="38">
        <f t="shared" si="6"/>
        <v>0</v>
      </c>
      <c r="E45" s="46">
        <v>0</v>
      </c>
      <c r="F45" s="40">
        <v>0</v>
      </c>
      <c r="G45" s="40">
        <v>0</v>
      </c>
      <c r="H45" s="62">
        <v>0</v>
      </c>
      <c r="I45" s="49">
        <v>0</v>
      </c>
      <c r="J45" s="62"/>
      <c r="K45" s="76">
        <v>0</v>
      </c>
      <c r="L45" s="49"/>
      <c r="M45" s="41"/>
      <c r="N45" s="44"/>
      <c r="O45" s="49"/>
    </row>
    <row r="46" spans="1:16" ht="141" x14ac:dyDescent="1.35">
      <c r="A46" s="112" t="s">
        <v>50</v>
      </c>
      <c r="B46" s="33">
        <v>0</v>
      </c>
      <c r="C46" s="33">
        <v>0</v>
      </c>
      <c r="D46" s="38">
        <f t="shared" si="6"/>
        <v>0</v>
      </c>
      <c r="E46" s="46">
        <v>0</v>
      </c>
      <c r="F46" s="40">
        <v>0</v>
      </c>
      <c r="G46" s="40">
        <v>0</v>
      </c>
      <c r="H46" s="62">
        <v>0</v>
      </c>
      <c r="I46" s="49">
        <v>0</v>
      </c>
      <c r="J46" s="62"/>
      <c r="K46" s="76">
        <v>0</v>
      </c>
      <c r="L46" s="49"/>
      <c r="M46" s="41"/>
      <c r="N46" s="44"/>
      <c r="O46" s="49"/>
    </row>
    <row r="47" spans="1:16" ht="141" x14ac:dyDescent="1.35">
      <c r="A47" s="112" t="s">
        <v>51</v>
      </c>
      <c r="B47" s="33">
        <v>0</v>
      </c>
      <c r="C47" s="33">
        <v>0</v>
      </c>
      <c r="D47" s="38">
        <f t="shared" si="6"/>
        <v>0</v>
      </c>
      <c r="E47" s="46">
        <v>0</v>
      </c>
      <c r="F47" s="40">
        <v>0</v>
      </c>
      <c r="G47" s="40">
        <v>0</v>
      </c>
      <c r="H47" s="62">
        <v>0</v>
      </c>
      <c r="I47" s="49">
        <v>0</v>
      </c>
      <c r="J47" s="62"/>
      <c r="K47" s="76">
        <v>0</v>
      </c>
      <c r="L47" s="49"/>
      <c r="M47" s="41"/>
      <c r="N47" s="44"/>
      <c r="O47" s="49"/>
    </row>
    <row r="48" spans="1:16" ht="141" x14ac:dyDescent="1.35">
      <c r="A48" s="112" t="s">
        <v>52</v>
      </c>
      <c r="B48" s="33">
        <v>0</v>
      </c>
      <c r="C48" s="33">
        <v>0</v>
      </c>
      <c r="D48" s="38">
        <f t="shared" si="6"/>
        <v>0</v>
      </c>
      <c r="E48" s="46">
        <v>0</v>
      </c>
      <c r="F48" s="40">
        <v>0</v>
      </c>
      <c r="G48" s="40">
        <v>0</v>
      </c>
      <c r="H48" s="62">
        <v>0</v>
      </c>
      <c r="I48" s="49">
        <v>0</v>
      </c>
      <c r="J48" s="62"/>
      <c r="K48" s="76">
        <v>0</v>
      </c>
      <c r="L48" s="49"/>
      <c r="M48" s="41"/>
      <c r="N48" s="44"/>
      <c r="O48" s="49"/>
    </row>
    <row r="49" spans="1:16" ht="141" x14ac:dyDescent="1.35">
      <c r="A49" s="112" t="s">
        <v>53</v>
      </c>
      <c r="B49" s="33">
        <v>0</v>
      </c>
      <c r="C49" s="33">
        <v>0</v>
      </c>
      <c r="D49" s="38">
        <f t="shared" si="6"/>
        <v>0</v>
      </c>
      <c r="E49" s="46">
        <v>0</v>
      </c>
      <c r="F49" s="40">
        <v>0</v>
      </c>
      <c r="G49" s="40">
        <v>0</v>
      </c>
      <c r="H49" s="62">
        <v>0</v>
      </c>
      <c r="I49" s="49">
        <v>0</v>
      </c>
      <c r="J49" s="62"/>
      <c r="K49" s="76">
        <v>0</v>
      </c>
      <c r="L49" s="49"/>
      <c r="M49" s="41"/>
      <c r="N49" s="44"/>
      <c r="O49" s="49"/>
    </row>
    <row r="50" spans="1:16" ht="141" x14ac:dyDescent="1.35">
      <c r="A50" s="111" t="s">
        <v>54</v>
      </c>
      <c r="B50" s="33">
        <f t="shared" ref="B50:J50" si="8">SUM(B51:B59)</f>
        <v>3550000</v>
      </c>
      <c r="C50" s="33">
        <f t="shared" si="8"/>
        <v>0</v>
      </c>
      <c r="D50" s="34">
        <f t="shared" si="8"/>
        <v>0</v>
      </c>
      <c r="E50" s="34">
        <f t="shared" si="8"/>
        <v>0</v>
      </c>
      <c r="F50" s="34">
        <f t="shared" si="8"/>
        <v>0</v>
      </c>
      <c r="G50" s="35">
        <f t="shared" si="8"/>
        <v>0</v>
      </c>
      <c r="H50" s="35">
        <f t="shared" si="8"/>
        <v>0</v>
      </c>
      <c r="I50" s="35">
        <f t="shared" si="8"/>
        <v>0</v>
      </c>
      <c r="J50" s="35">
        <f t="shared" si="8"/>
        <v>0</v>
      </c>
      <c r="K50" s="59"/>
      <c r="L50" s="52"/>
      <c r="M50" s="53"/>
      <c r="N50" s="44"/>
      <c r="O50" s="49"/>
    </row>
    <row r="51" spans="1:16" x14ac:dyDescent="1.35">
      <c r="A51" s="112" t="s">
        <v>55</v>
      </c>
      <c r="B51" s="37">
        <v>3100000</v>
      </c>
      <c r="C51" s="37"/>
      <c r="D51" s="38">
        <f t="shared" ref="D51:D59" si="9">E51+F51+G51+H51+I51+J51+K51+L51+M51+N51+O51+P51</f>
        <v>0</v>
      </c>
      <c r="E51" s="46">
        <v>0</v>
      </c>
      <c r="F51" s="40">
        <v>0</v>
      </c>
      <c r="G51" s="40"/>
      <c r="H51" s="39"/>
      <c r="I51" s="41"/>
      <c r="J51" s="39"/>
      <c r="K51" s="42"/>
      <c r="L51" s="45"/>
      <c r="M51" s="41"/>
      <c r="N51" s="44"/>
      <c r="O51" s="45"/>
      <c r="P51" s="55"/>
    </row>
    <row r="52" spans="1:16" ht="141" x14ac:dyDescent="1.35">
      <c r="A52" s="112" t="s">
        <v>56</v>
      </c>
      <c r="B52" s="37"/>
      <c r="C52" s="37"/>
      <c r="D52" s="38">
        <f t="shared" si="9"/>
        <v>0</v>
      </c>
      <c r="E52" s="46">
        <v>0</v>
      </c>
      <c r="F52" s="40">
        <v>0</v>
      </c>
      <c r="G52" s="40"/>
      <c r="H52" s="62"/>
      <c r="I52" s="64"/>
      <c r="J52" s="48"/>
      <c r="K52" s="63"/>
      <c r="L52" s="64"/>
      <c r="M52" s="41"/>
      <c r="N52" s="44"/>
      <c r="O52" s="45"/>
      <c r="P52" s="48"/>
    </row>
    <row r="53" spans="1:16" ht="141" x14ac:dyDescent="1.35">
      <c r="A53" s="112" t="s">
        <v>57</v>
      </c>
      <c r="B53" s="37"/>
      <c r="C53" s="37"/>
      <c r="D53" s="38">
        <f t="shared" si="9"/>
        <v>0</v>
      </c>
      <c r="E53" s="46">
        <v>0</v>
      </c>
      <c r="F53" s="40">
        <v>0</v>
      </c>
      <c r="G53" s="40"/>
      <c r="H53" s="62"/>
      <c r="I53" s="50"/>
      <c r="J53" s="48"/>
      <c r="K53" s="58"/>
      <c r="L53" s="64"/>
      <c r="M53" s="41"/>
      <c r="N53" s="44"/>
      <c r="O53" s="45"/>
      <c r="P53" s="55"/>
    </row>
    <row r="54" spans="1:16" ht="141" x14ac:dyDescent="1.35">
      <c r="A54" s="112" t="s">
        <v>58</v>
      </c>
      <c r="B54" s="37"/>
      <c r="C54" s="37"/>
      <c r="D54" s="38">
        <f t="shared" si="9"/>
        <v>0</v>
      </c>
      <c r="E54" s="46">
        <v>0</v>
      </c>
      <c r="F54" s="40">
        <v>0</v>
      </c>
      <c r="G54" s="40"/>
      <c r="H54" s="39"/>
      <c r="I54" s="41"/>
      <c r="J54" s="39"/>
      <c r="K54" s="42"/>
      <c r="L54" s="45"/>
      <c r="M54" s="41"/>
      <c r="N54" s="44"/>
      <c r="O54" s="45"/>
      <c r="P54" s="48"/>
    </row>
    <row r="55" spans="1:16" ht="195.75" customHeight="1" x14ac:dyDescent="1.35">
      <c r="A55" s="112" t="s">
        <v>59</v>
      </c>
      <c r="B55" s="37">
        <v>300000</v>
      </c>
      <c r="C55" s="37"/>
      <c r="D55" s="38">
        <f t="shared" si="9"/>
        <v>0</v>
      </c>
      <c r="E55" s="46">
        <v>0</v>
      </c>
      <c r="F55" s="40">
        <v>0</v>
      </c>
      <c r="G55" s="40"/>
      <c r="H55" s="39"/>
      <c r="I55" s="45"/>
      <c r="J55" s="39"/>
      <c r="K55" s="42"/>
      <c r="L55" s="45"/>
      <c r="M55" s="41"/>
      <c r="N55" s="44"/>
      <c r="O55" s="45"/>
      <c r="P55" s="55"/>
    </row>
    <row r="56" spans="1:16" x14ac:dyDescent="1.35">
      <c r="A56" s="112" t="s">
        <v>60</v>
      </c>
      <c r="B56" s="37">
        <v>0</v>
      </c>
      <c r="C56" s="37"/>
      <c r="D56" s="38">
        <f t="shared" si="9"/>
        <v>0</v>
      </c>
      <c r="E56" s="46">
        <v>0</v>
      </c>
      <c r="F56" s="40">
        <v>0</v>
      </c>
      <c r="G56" s="40"/>
      <c r="H56" s="62"/>
      <c r="I56" s="49"/>
      <c r="J56" s="62"/>
      <c r="K56" s="76"/>
      <c r="L56" s="49"/>
      <c r="M56" s="41"/>
      <c r="N56" s="44"/>
      <c r="O56" s="45"/>
      <c r="P56" s="48"/>
    </row>
    <row r="57" spans="1:16" x14ac:dyDescent="1.35">
      <c r="A57" s="112" t="s">
        <v>61</v>
      </c>
      <c r="B57" s="37"/>
      <c r="C57" s="37"/>
      <c r="D57" s="38">
        <f t="shared" si="9"/>
        <v>0</v>
      </c>
      <c r="E57" s="46">
        <v>0</v>
      </c>
      <c r="F57" s="40">
        <v>0</v>
      </c>
      <c r="G57" s="40"/>
      <c r="H57" s="62"/>
      <c r="I57" s="49"/>
      <c r="J57" s="62"/>
      <c r="K57" s="58"/>
      <c r="L57" s="49"/>
      <c r="M57" s="41"/>
      <c r="N57" s="44"/>
      <c r="O57" s="45"/>
    </row>
    <row r="58" spans="1:16" x14ac:dyDescent="1.35">
      <c r="A58" s="112" t="s">
        <v>62</v>
      </c>
      <c r="B58" s="37">
        <v>150000</v>
      </c>
      <c r="C58" s="37"/>
      <c r="D58" s="38">
        <f t="shared" si="9"/>
        <v>0</v>
      </c>
      <c r="E58" s="46">
        <v>0</v>
      </c>
      <c r="F58" s="40">
        <v>0</v>
      </c>
      <c r="G58" s="40"/>
      <c r="H58" s="61"/>
      <c r="I58" s="64"/>
      <c r="J58" s="62"/>
      <c r="K58" s="63"/>
      <c r="L58" s="64"/>
      <c r="M58" s="41"/>
      <c r="N58" s="44"/>
      <c r="O58" s="45"/>
      <c r="P58" s="55"/>
    </row>
    <row r="59" spans="1:16" ht="141" x14ac:dyDescent="1.35">
      <c r="A59" s="112" t="s">
        <v>63</v>
      </c>
      <c r="B59" s="37"/>
      <c r="C59" s="37"/>
      <c r="D59" s="38">
        <f t="shared" si="9"/>
        <v>0</v>
      </c>
      <c r="E59" s="46">
        <v>0</v>
      </c>
      <c r="F59" s="40">
        <v>0</v>
      </c>
      <c r="G59" s="40"/>
      <c r="H59" s="62"/>
      <c r="I59" s="49"/>
      <c r="J59" s="62"/>
      <c r="K59" s="76"/>
      <c r="L59" s="49"/>
      <c r="M59" s="41"/>
      <c r="N59" s="44"/>
      <c r="O59" s="45"/>
      <c r="P59" s="48"/>
    </row>
    <row r="60" spans="1:16" x14ac:dyDescent="1.35">
      <c r="A60" s="111" t="s">
        <v>64</v>
      </c>
      <c r="B60" s="33">
        <f t="shared" ref="B60:J60" si="10">SUM(B61:B64)</f>
        <v>0</v>
      </c>
      <c r="C60" s="33">
        <f t="shared" si="10"/>
        <v>0</v>
      </c>
      <c r="D60" s="33">
        <f t="shared" si="10"/>
        <v>0</v>
      </c>
      <c r="E60" s="53">
        <f t="shared" si="10"/>
        <v>0</v>
      </c>
      <c r="F60" s="53">
        <f t="shared" si="10"/>
        <v>0</v>
      </c>
      <c r="G60" s="53">
        <f t="shared" si="10"/>
        <v>0</v>
      </c>
      <c r="H60" s="53">
        <f t="shared" si="10"/>
        <v>0</v>
      </c>
      <c r="I60" s="53">
        <f t="shared" si="10"/>
        <v>0</v>
      </c>
      <c r="J60" s="53">
        <f t="shared" si="10"/>
        <v>0</v>
      </c>
      <c r="K60" s="59"/>
      <c r="L60" s="52"/>
      <c r="M60" s="53"/>
      <c r="N60" s="44"/>
      <c r="O60" s="45"/>
    </row>
    <row r="61" spans="1:16" x14ac:dyDescent="1.35">
      <c r="A61" s="112" t="s">
        <v>65</v>
      </c>
      <c r="B61" s="37">
        <v>0</v>
      </c>
      <c r="C61" s="37"/>
      <c r="D61" s="41"/>
      <c r="E61" s="46">
        <v>0</v>
      </c>
      <c r="F61" s="40">
        <v>0</v>
      </c>
      <c r="G61" s="40"/>
      <c r="H61" s="55"/>
      <c r="I61" s="45"/>
      <c r="J61" s="55"/>
      <c r="K61" s="58"/>
      <c r="L61" s="50"/>
      <c r="M61" s="41">
        <v>0</v>
      </c>
      <c r="N61" s="44"/>
      <c r="O61" s="45"/>
      <c r="P61" s="48"/>
    </row>
    <row r="62" spans="1:16" x14ac:dyDescent="1.35">
      <c r="A62" s="112" t="s">
        <v>66</v>
      </c>
      <c r="B62" s="37"/>
      <c r="C62" s="37"/>
      <c r="D62" s="41"/>
      <c r="E62" s="46">
        <v>0</v>
      </c>
      <c r="F62" s="40">
        <v>0</v>
      </c>
      <c r="G62" s="40"/>
      <c r="H62" s="48"/>
      <c r="I62" s="50"/>
      <c r="J62" s="48"/>
      <c r="K62" s="58"/>
      <c r="L62" s="50"/>
      <c r="M62" s="41">
        <v>0</v>
      </c>
      <c r="N62" s="44"/>
      <c r="O62" s="50"/>
      <c r="P62" s="48"/>
    </row>
    <row r="63" spans="1:16" ht="156.75" customHeight="1" x14ac:dyDescent="1.35">
      <c r="A63" s="112" t="s">
        <v>67</v>
      </c>
      <c r="B63" s="37"/>
      <c r="C63" s="37"/>
      <c r="D63" s="41"/>
      <c r="E63" s="46">
        <v>0</v>
      </c>
      <c r="F63" s="40">
        <v>0</v>
      </c>
      <c r="G63" s="40"/>
      <c r="H63" s="62"/>
      <c r="I63" s="49"/>
      <c r="J63" s="62"/>
      <c r="K63" s="76"/>
      <c r="L63" s="49">
        <v>0</v>
      </c>
      <c r="M63" s="41"/>
      <c r="N63" s="44"/>
      <c r="O63" s="49"/>
    </row>
    <row r="64" spans="1:16" ht="211.5" x14ac:dyDescent="1.35">
      <c r="A64" s="112" t="s">
        <v>68</v>
      </c>
      <c r="B64" s="37"/>
      <c r="C64" s="37"/>
      <c r="D64" s="41"/>
      <c r="E64" s="46">
        <v>0</v>
      </c>
      <c r="F64" s="40">
        <v>0</v>
      </c>
      <c r="G64" s="40"/>
      <c r="H64" s="62"/>
      <c r="I64" s="49"/>
      <c r="J64" s="62"/>
      <c r="K64" s="76"/>
      <c r="L64" s="49">
        <v>0</v>
      </c>
      <c r="M64" s="41"/>
      <c r="N64" s="44"/>
      <c r="O64" s="49"/>
    </row>
    <row r="65" spans="1:16" ht="141" x14ac:dyDescent="1.35">
      <c r="A65" s="111" t="s">
        <v>69</v>
      </c>
      <c r="B65" s="33"/>
      <c r="C65" s="33"/>
      <c r="D65" s="53">
        <f>SUM(D66:D67)</f>
        <v>0</v>
      </c>
      <c r="E65" s="53">
        <f>SUM(E66:E67)</f>
        <v>0</v>
      </c>
      <c r="F65" s="53">
        <f>SUM(F66:F67)</f>
        <v>0</v>
      </c>
      <c r="G65" s="35">
        <f>SUM(G66:G67)</f>
        <v>0</v>
      </c>
      <c r="H65" s="62"/>
      <c r="I65" s="49"/>
      <c r="J65" s="62"/>
      <c r="K65" s="76"/>
      <c r="L65" s="49">
        <v>0</v>
      </c>
      <c r="M65" s="41"/>
      <c r="N65" s="44"/>
      <c r="O65" s="49"/>
    </row>
    <row r="66" spans="1:16" x14ac:dyDescent="1.35">
      <c r="A66" s="112" t="s">
        <v>70</v>
      </c>
      <c r="B66" s="37"/>
      <c r="C66" s="37"/>
      <c r="D66" s="41"/>
      <c r="E66" s="46">
        <v>0</v>
      </c>
      <c r="F66" s="40">
        <v>0</v>
      </c>
      <c r="G66" s="40">
        <v>0</v>
      </c>
      <c r="H66" s="62">
        <v>0</v>
      </c>
      <c r="I66" s="49">
        <v>0</v>
      </c>
      <c r="J66" s="62"/>
      <c r="K66" s="76"/>
      <c r="L66" s="49"/>
      <c r="M66" s="41"/>
      <c r="N66" s="44"/>
      <c r="O66" s="49"/>
    </row>
    <row r="67" spans="1:16" ht="141" x14ac:dyDescent="1.35">
      <c r="A67" s="112" t="s">
        <v>71</v>
      </c>
      <c r="B67" s="37"/>
      <c r="C67" s="37"/>
      <c r="D67" s="41"/>
      <c r="E67" s="46">
        <v>0</v>
      </c>
      <c r="F67" s="40">
        <v>0</v>
      </c>
      <c r="G67" s="40">
        <v>0</v>
      </c>
      <c r="H67" s="62">
        <v>0</v>
      </c>
      <c r="I67" s="49">
        <v>0</v>
      </c>
      <c r="J67" s="62"/>
      <c r="K67" s="76"/>
      <c r="L67" s="49">
        <v>0</v>
      </c>
      <c r="M67" s="41"/>
      <c r="N67" s="44"/>
      <c r="O67" s="49"/>
    </row>
    <row r="68" spans="1:16" x14ac:dyDescent="1.35">
      <c r="A68" s="111" t="s">
        <v>72</v>
      </c>
      <c r="B68" s="33"/>
      <c r="C68" s="33"/>
      <c r="D68" s="53">
        <f>SUM(D69:D71)</f>
        <v>0</v>
      </c>
      <c r="E68" s="62"/>
      <c r="F68" s="53">
        <f>SUM(E69:E71)</f>
        <v>0</v>
      </c>
      <c r="G68" s="35">
        <f>SUM(F69:F71)</f>
        <v>0</v>
      </c>
      <c r="H68" s="62"/>
      <c r="I68" s="49"/>
      <c r="J68" s="62"/>
      <c r="K68" s="76"/>
      <c r="L68" s="49">
        <v>0</v>
      </c>
      <c r="M68" s="41"/>
      <c r="N68" s="44"/>
      <c r="O68" s="49"/>
    </row>
    <row r="69" spans="1:16" ht="141" x14ac:dyDescent="1.35">
      <c r="A69" s="112" t="s">
        <v>73</v>
      </c>
      <c r="B69" s="37"/>
      <c r="C69" s="37"/>
      <c r="D69" s="41"/>
      <c r="E69" s="46">
        <v>0</v>
      </c>
      <c r="F69" s="40">
        <v>0</v>
      </c>
      <c r="G69" s="40">
        <v>0</v>
      </c>
      <c r="H69" s="62">
        <v>0</v>
      </c>
      <c r="I69" s="49">
        <v>0</v>
      </c>
      <c r="J69" s="62"/>
      <c r="K69" s="76"/>
      <c r="L69" s="49"/>
      <c r="M69" s="41"/>
      <c r="N69" s="44"/>
      <c r="O69" s="49"/>
      <c r="P69" s="39"/>
    </row>
    <row r="70" spans="1:16" ht="141" x14ac:dyDescent="1.35">
      <c r="A70" s="112" t="s">
        <v>74</v>
      </c>
      <c r="B70" s="37"/>
      <c r="C70" s="37"/>
      <c r="D70" s="41"/>
      <c r="E70" s="46">
        <v>0</v>
      </c>
      <c r="F70" s="40">
        <v>0</v>
      </c>
      <c r="G70" s="40">
        <v>0</v>
      </c>
      <c r="H70" s="62">
        <v>0</v>
      </c>
      <c r="I70" s="49">
        <v>0</v>
      </c>
      <c r="J70" s="62"/>
      <c r="K70" s="76"/>
      <c r="L70" s="49">
        <v>0</v>
      </c>
      <c r="M70" s="41"/>
      <c r="N70" s="44"/>
      <c r="O70" s="49"/>
    </row>
    <row r="71" spans="1:16" ht="141" x14ac:dyDescent="1.35">
      <c r="A71" s="112" t="s">
        <v>75</v>
      </c>
      <c r="B71" s="37"/>
      <c r="C71" s="37"/>
      <c r="D71" s="41"/>
      <c r="E71" s="46">
        <v>0</v>
      </c>
      <c r="F71" s="40">
        <v>0</v>
      </c>
      <c r="G71" s="40">
        <v>0</v>
      </c>
      <c r="H71" s="62">
        <v>0</v>
      </c>
      <c r="I71" s="49">
        <v>0</v>
      </c>
      <c r="J71" s="62"/>
      <c r="K71" s="76"/>
      <c r="L71" s="49">
        <v>0</v>
      </c>
      <c r="M71" s="41"/>
      <c r="N71" s="44"/>
      <c r="O71" s="49"/>
    </row>
    <row r="72" spans="1:16" s="5" customFormat="1" x14ac:dyDescent="1.35">
      <c r="A72" s="113" t="s">
        <v>76</v>
      </c>
      <c r="B72" s="77">
        <f>B8+B14+B24+B50+B60</f>
        <v>330679786</v>
      </c>
      <c r="C72" s="77">
        <f>C8+C14+C24+C50+C60</f>
        <v>0</v>
      </c>
      <c r="D72" s="77">
        <f>D8+D14+D24+D50+D60</f>
        <v>40348871.359999999</v>
      </c>
      <c r="E72" s="77">
        <f>E8+E14+E24+E50+E60</f>
        <v>19984469.59</v>
      </c>
      <c r="F72" s="79">
        <f t="shared" ref="F72:P72" si="11">SUM(F9:F71)</f>
        <v>22123722.760000005</v>
      </c>
      <c r="G72" s="79">
        <f t="shared" si="11"/>
        <v>0</v>
      </c>
      <c r="H72" s="79">
        <f t="shared" si="11"/>
        <v>0</v>
      </c>
      <c r="I72" s="79">
        <f>D72-87995555.18</f>
        <v>-47646683.820000008</v>
      </c>
      <c r="J72" s="80">
        <f t="shared" si="11"/>
        <v>0</v>
      </c>
      <c r="K72" s="80">
        <f t="shared" si="11"/>
        <v>-15570199.67</v>
      </c>
      <c r="L72" s="80">
        <f t="shared" si="11"/>
        <v>0</v>
      </c>
      <c r="M72" s="81">
        <f t="shared" si="11"/>
        <v>1226944.1399999999</v>
      </c>
      <c r="N72" s="82">
        <f t="shared" si="11"/>
        <v>0</v>
      </c>
      <c r="O72" s="81">
        <f t="shared" si="11"/>
        <v>0</v>
      </c>
      <c r="P72" s="80">
        <f t="shared" si="11"/>
        <v>0</v>
      </c>
    </row>
    <row r="73" spans="1:16" x14ac:dyDescent="1.35">
      <c r="A73" s="112"/>
      <c r="B73" s="83"/>
      <c r="C73" s="83"/>
      <c r="D73" s="41"/>
      <c r="E73" s="46"/>
      <c r="F73" s="40"/>
      <c r="G73" s="40"/>
      <c r="H73" s="62"/>
      <c r="I73" s="50"/>
      <c r="J73" s="62"/>
      <c r="K73" s="49"/>
      <c r="L73" s="49"/>
      <c r="M73" s="41"/>
      <c r="N73" s="44"/>
      <c r="O73" s="49"/>
    </row>
    <row r="74" spans="1:16" x14ac:dyDescent="1.35">
      <c r="A74" s="110" t="s">
        <v>77</v>
      </c>
      <c r="B74" s="84"/>
      <c r="C74" s="84"/>
      <c r="D74" s="85"/>
      <c r="E74" s="86"/>
      <c r="F74" s="87"/>
      <c r="G74" s="87"/>
      <c r="H74" s="86"/>
      <c r="I74" s="88"/>
      <c r="J74" s="86"/>
      <c r="K74" s="88"/>
      <c r="L74" s="88"/>
      <c r="M74" s="85"/>
      <c r="N74" s="89"/>
      <c r="O74" s="88"/>
      <c r="P74" s="86"/>
    </row>
    <row r="75" spans="1:16" x14ac:dyDescent="1.35">
      <c r="A75" s="111" t="s">
        <v>78</v>
      </c>
      <c r="B75" s="90"/>
      <c r="C75" s="91"/>
      <c r="D75" s="53">
        <f>D76+D77</f>
        <v>0</v>
      </c>
      <c r="E75" s="53">
        <f>E76+E77</f>
        <v>0</v>
      </c>
      <c r="F75" s="53">
        <f>F76+F77</f>
        <v>0</v>
      </c>
      <c r="G75" s="35">
        <f>G76+G77</f>
        <v>0</v>
      </c>
      <c r="H75" s="62"/>
      <c r="I75" s="49"/>
      <c r="J75" s="55">
        <f>J76+J77</f>
        <v>0</v>
      </c>
      <c r="K75" s="45"/>
      <c r="L75" s="49"/>
      <c r="M75" s="41"/>
      <c r="N75" s="44"/>
      <c r="O75" s="49"/>
    </row>
    <row r="76" spans="1:16" ht="141" x14ac:dyDescent="1.35">
      <c r="A76" s="112" t="s">
        <v>79</v>
      </c>
      <c r="B76" s="83"/>
      <c r="C76" s="92"/>
      <c r="D76" s="41"/>
      <c r="E76" s="46">
        <v>0</v>
      </c>
      <c r="F76" s="47">
        <v>0</v>
      </c>
      <c r="G76" s="40"/>
      <c r="H76" s="39">
        <v>0</v>
      </c>
      <c r="I76" s="49">
        <v>0</v>
      </c>
      <c r="J76" s="62"/>
      <c r="K76" s="49"/>
      <c r="L76" s="45"/>
      <c r="M76" s="41"/>
      <c r="N76" s="44"/>
      <c r="O76" s="49"/>
    </row>
    <row r="77" spans="1:16" ht="141" x14ac:dyDescent="1.35">
      <c r="A77" s="112" t="s">
        <v>80</v>
      </c>
      <c r="B77" s="92"/>
      <c r="C77" s="92"/>
      <c r="D77" s="41"/>
      <c r="E77" s="46">
        <v>0</v>
      </c>
      <c r="F77" s="47"/>
      <c r="G77" s="40"/>
      <c r="H77" s="62">
        <v>0</v>
      </c>
      <c r="I77" s="49">
        <v>0</v>
      </c>
      <c r="J77" s="55"/>
      <c r="K77" s="49"/>
      <c r="L77" s="49"/>
      <c r="M77" s="41"/>
      <c r="N77" s="44"/>
      <c r="O77" s="49"/>
    </row>
    <row r="78" spans="1:16" x14ac:dyDescent="1.35">
      <c r="A78" s="111" t="s">
        <v>81</v>
      </c>
      <c r="B78" s="90"/>
      <c r="C78" s="90"/>
      <c r="D78" s="53">
        <f>D79+D80</f>
        <v>0</v>
      </c>
      <c r="E78" s="53">
        <f>E79+E80</f>
        <v>0</v>
      </c>
      <c r="F78" s="53">
        <f>F79+F80</f>
        <v>0</v>
      </c>
      <c r="G78" s="35">
        <f>G79+G80</f>
        <v>0</v>
      </c>
      <c r="H78" s="62"/>
      <c r="I78" s="49"/>
      <c r="J78" s="62"/>
      <c r="K78" s="49"/>
      <c r="L78" s="49"/>
      <c r="M78" s="41"/>
      <c r="N78" s="44"/>
      <c r="O78" s="49"/>
    </row>
    <row r="79" spans="1:16" x14ac:dyDescent="1.35">
      <c r="A79" s="112" t="s">
        <v>82</v>
      </c>
      <c r="B79" s="83"/>
      <c r="C79" s="83"/>
      <c r="D79" s="38">
        <f>SUM(E79:P79)</f>
        <v>0</v>
      </c>
      <c r="E79" s="46">
        <v>0</v>
      </c>
      <c r="F79" s="47">
        <v>0</v>
      </c>
      <c r="G79" s="40"/>
      <c r="H79" s="40">
        <v>0</v>
      </c>
      <c r="I79" s="45">
        <v>0</v>
      </c>
      <c r="J79" s="55"/>
      <c r="K79" s="45"/>
      <c r="L79" s="45"/>
      <c r="M79" s="41"/>
      <c r="N79" s="44"/>
      <c r="O79" s="45"/>
    </row>
    <row r="80" spans="1:16" ht="141" x14ac:dyDescent="1.35">
      <c r="A80" s="112" t="s">
        <v>83</v>
      </c>
      <c r="B80" s="83"/>
      <c r="C80" s="83"/>
      <c r="D80" s="41"/>
      <c r="E80" s="46">
        <v>0</v>
      </c>
      <c r="F80" s="47">
        <v>0</v>
      </c>
      <c r="G80" s="40"/>
      <c r="H80" s="62">
        <v>0</v>
      </c>
      <c r="I80" s="49">
        <v>0</v>
      </c>
      <c r="J80" s="62"/>
      <c r="K80" s="49"/>
      <c r="L80" s="49"/>
      <c r="M80" s="41"/>
      <c r="N80" s="44"/>
      <c r="O80" s="49"/>
    </row>
    <row r="81" spans="1:16" x14ac:dyDescent="1.35">
      <c r="A81" s="111" t="s">
        <v>84</v>
      </c>
      <c r="B81" s="90"/>
      <c r="C81" s="90"/>
      <c r="D81" s="53">
        <f>D82</f>
        <v>0</v>
      </c>
      <c r="E81" s="53">
        <f>E82</f>
        <v>0</v>
      </c>
      <c r="F81" s="53">
        <f>F82</f>
        <v>0</v>
      </c>
      <c r="G81" s="35">
        <f>G82</f>
        <v>0</v>
      </c>
      <c r="H81" s="62"/>
      <c r="I81" s="49"/>
      <c r="J81" s="62"/>
      <c r="K81" s="49"/>
      <c r="L81" s="49"/>
      <c r="M81" s="41"/>
      <c r="N81" s="44"/>
      <c r="O81" s="49"/>
    </row>
    <row r="82" spans="1:16" ht="181.5" customHeight="1" x14ac:dyDescent="1.35">
      <c r="A82" s="112" t="s">
        <v>85</v>
      </c>
      <c r="B82" s="83"/>
      <c r="C82" s="83"/>
      <c r="D82" s="41"/>
      <c r="E82" s="46">
        <v>0</v>
      </c>
      <c r="F82" s="47">
        <v>0</v>
      </c>
      <c r="G82" s="40"/>
      <c r="H82" s="62">
        <v>0</v>
      </c>
      <c r="I82" s="49">
        <v>0</v>
      </c>
      <c r="J82" s="62"/>
      <c r="K82" s="49"/>
      <c r="L82" s="49"/>
      <c r="M82" s="41"/>
      <c r="N82" s="44"/>
      <c r="O82" s="49"/>
    </row>
    <row r="83" spans="1:16" s="5" customFormat="1" x14ac:dyDescent="1.35">
      <c r="A83" s="113" t="s">
        <v>86</v>
      </c>
      <c r="B83" s="93"/>
      <c r="C83" s="93"/>
      <c r="D83" s="94">
        <f>D75+D78+D81</f>
        <v>0</v>
      </c>
      <c r="E83" s="94">
        <f>E75+E78+E81</f>
        <v>0</v>
      </c>
      <c r="F83" s="94">
        <f>F75+F78+F81</f>
        <v>0</v>
      </c>
      <c r="G83" s="95">
        <f>G75+G78+G81</f>
        <v>0</v>
      </c>
      <c r="H83" s="78">
        <f>SUM(H74:H82)</f>
        <v>0</v>
      </c>
      <c r="I83" s="78">
        <f>SUM(I74:I82)</f>
        <v>0</v>
      </c>
      <c r="J83" s="80"/>
      <c r="K83" s="80"/>
      <c r="L83" s="80"/>
      <c r="M83" s="81"/>
      <c r="N83" s="82"/>
      <c r="O83" s="80"/>
      <c r="P83" s="80"/>
    </row>
    <row r="84" spans="1:16" x14ac:dyDescent="1.35">
      <c r="A84" s="114"/>
      <c r="B84" s="96"/>
      <c r="C84" s="96"/>
      <c r="D84" s="41"/>
      <c r="E84" s="62"/>
      <c r="F84" s="40"/>
      <c r="G84" s="40"/>
      <c r="H84" s="62"/>
      <c r="I84" s="49"/>
      <c r="J84" s="62"/>
      <c r="K84" s="49"/>
      <c r="L84" s="49"/>
      <c r="M84" s="41"/>
      <c r="N84" s="44"/>
      <c r="O84" s="49"/>
    </row>
    <row r="85" spans="1:16" s="5" customFormat="1" x14ac:dyDescent="1.35">
      <c r="A85" s="113" t="s">
        <v>87</v>
      </c>
      <c r="B85" s="97">
        <f>B72+B83</f>
        <v>330679786</v>
      </c>
      <c r="C85" s="97">
        <f>C72+C83</f>
        <v>0</v>
      </c>
      <c r="D85" s="98">
        <f t="shared" ref="D85:I85" si="12">SUM(D83,D72)</f>
        <v>40348871.359999999</v>
      </c>
      <c r="E85" s="98">
        <f t="shared" si="12"/>
        <v>19984469.59</v>
      </c>
      <c r="F85" s="99">
        <f t="shared" si="12"/>
        <v>22123722.760000005</v>
      </c>
      <c r="G85" s="99">
        <f t="shared" si="12"/>
        <v>0</v>
      </c>
      <c r="H85" s="99">
        <f t="shared" si="12"/>
        <v>0</v>
      </c>
      <c r="I85" s="99">
        <f t="shared" si="12"/>
        <v>-47646683.820000008</v>
      </c>
      <c r="J85" s="100">
        <f t="shared" ref="J85:P85" si="13">SUM(J83,J72)</f>
        <v>0</v>
      </c>
      <c r="K85" s="100">
        <f t="shared" si="13"/>
        <v>-15570199.67</v>
      </c>
      <c r="L85" s="100">
        <f t="shared" si="13"/>
        <v>0</v>
      </c>
      <c r="M85" s="101">
        <f t="shared" si="13"/>
        <v>1226944.1399999999</v>
      </c>
      <c r="N85" s="102">
        <f t="shared" si="13"/>
        <v>0</v>
      </c>
      <c r="O85" s="101">
        <f t="shared" si="13"/>
        <v>0</v>
      </c>
      <c r="P85" s="100">
        <f t="shared" si="13"/>
        <v>0</v>
      </c>
    </row>
    <row r="86" spans="1:16" x14ac:dyDescent="1.35">
      <c r="B86" s="103"/>
      <c r="C86" s="103"/>
      <c r="D86" s="41"/>
      <c r="E86" s="62"/>
      <c r="F86" s="40"/>
      <c r="G86" s="40"/>
      <c r="H86" s="62"/>
      <c r="I86" s="49"/>
      <c r="J86" s="62"/>
      <c r="K86" s="49"/>
      <c r="L86" s="49"/>
      <c r="M86" s="41"/>
      <c r="N86" s="44"/>
      <c r="O86" s="49"/>
    </row>
    <row r="87" spans="1:16" ht="110.25" x14ac:dyDescent="2.0499999999999998">
      <c r="A87" s="108" t="s">
        <v>92</v>
      </c>
      <c r="C87" s="26"/>
      <c r="K87" s="5"/>
      <c r="L87" s="5"/>
      <c r="M87" s="2"/>
      <c r="N87" s="22"/>
      <c r="O87" s="5"/>
    </row>
    <row r="88" spans="1:16" ht="384.75" customHeight="1" x14ac:dyDescent="1.35">
      <c r="A88" s="126" t="s">
        <v>99</v>
      </c>
      <c r="B88" s="126"/>
      <c r="C88" s="126"/>
      <c r="D88" s="126"/>
      <c r="E88" s="126"/>
      <c r="K88" s="5"/>
      <c r="L88" s="5"/>
      <c r="M88" s="2"/>
      <c r="N88" s="22"/>
      <c r="O88" s="5"/>
    </row>
    <row r="89" spans="1:16" x14ac:dyDescent="1.35">
      <c r="A89" s="115"/>
      <c r="D89" s="21"/>
      <c r="K89" s="5"/>
      <c r="L89" s="5"/>
      <c r="M89" s="2"/>
      <c r="N89" s="22"/>
      <c r="O89" s="5"/>
    </row>
    <row r="90" spans="1:16" ht="189.75" customHeight="1" x14ac:dyDescent="1.35">
      <c r="A90" s="126" t="s">
        <v>94</v>
      </c>
      <c r="B90" s="126"/>
      <c r="C90" s="126"/>
      <c r="D90" s="126"/>
      <c r="E90" s="126"/>
      <c r="F90" s="118"/>
      <c r="K90" s="5"/>
      <c r="L90" s="5"/>
      <c r="M90" s="2"/>
      <c r="N90" s="22"/>
      <c r="O90" s="5"/>
    </row>
    <row r="91" spans="1:16" ht="93" x14ac:dyDescent="1.35">
      <c r="A91" s="126"/>
      <c r="B91" s="126"/>
      <c r="C91" s="126"/>
      <c r="D91" s="126"/>
      <c r="K91" s="5"/>
      <c r="L91" s="5"/>
      <c r="M91" s="2"/>
      <c r="N91" s="22"/>
      <c r="O91" s="5"/>
    </row>
    <row r="92" spans="1:16" ht="409.6" customHeight="1" x14ac:dyDescent="1.35">
      <c r="A92" s="126" t="s">
        <v>95</v>
      </c>
      <c r="B92" s="126"/>
      <c r="C92" s="126"/>
      <c r="D92" s="126"/>
      <c r="E92" s="126"/>
      <c r="F92" s="118"/>
      <c r="K92" s="5"/>
      <c r="L92" s="5"/>
      <c r="M92" s="2"/>
      <c r="N92" s="22"/>
      <c r="O92" s="5"/>
    </row>
    <row r="93" spans="1:16" ht="93" x14ac:dyDescent="1.35">
      <c r="A93" s="119"/>
      <c r="B93" s="119"/>
      <c r="C93" s="119"/>
      <c r="D93" s="119"/>
      <c r="E93" s="119"/>
      <c r="F93" s="118"/>
      <c r="K93" s="5"/>
      <c r="L93" s="5"/>
      <c r="M93" s="2"/>
      <c r="N93" s="22"/>
      <c r="O93" s="5"/>
    </row>
    <row r="94" spans="1:16" ht="93" x14ac:dyDescent="1.35">
      <c r="A94" s="119"/>
      <c r="B94" s="119"/>
      <c r="C94" s="119"/>
      <c r="D94" s="119"/>
      <c r="E94" s="119"/>
      <c r="F94" s="118"/>
      <c r="K94" s="5"/>
      <c r="L94" s="5"/>
      <c r="M94" s="2"/>
      <c r="N94" s="22"/>
      <c r="O94" s="5"/>
    </row>
    <row r="95" spans="1:16" ht="93" x14ac:dyDescent="1.35">
      <c r="A95" s="119"/>
      <c r="B95" s="119"/>
      <c r="C95" s="119"/>
      <c r="D95" s="119"/>
      <c r="E95" s="119"/>
      <c r="F95" s="118"/>
      <c r="K95" s="5"/>
      <c r="L95" s="5"/>
      <c r="M95" s="2"/>
      <c r="N95" s="22"/>
      <c r="O95" s="5"/>
    </row>
    <row r="96" spans="1:16" ht="93" x14ac:dyDescent="1.35">
      <c r="A96" s="119"/>
      <c r="B96" s="119"/>
      <c r="C96" s="119"/>
      <c r="D96" s="119"/>
      <c r="E96" s="119"/>
      <c r="F96" s="118"/>
      <c r="K96" s="5"/>
      <c r="L96" s="5"/>
      <c r="M96" s="2"/>
      <c r="N96" s="22"/>
      <c r="O96" s="5"/>
    </row>
    <row r="97" spans="1:15" ht="93" x14ac:dyDescent="1.35">
      <c r="A97" s="119"/>
      <c r="B97" s="119"/>
      <c r="C97" s="119"/>
      <c r="D97" s="119"/>
      <c r="E97" s="119"/>
      <c r="F97" s="118"/>
      <c r="K97" s="5"/>
      <c r="L97" s="5"/>
      <c r="M97" s="2"/>
      <c r="N97" s="22"/>
      <c r="O97" s="5"/>
    </row>
    <row r="98" spans="1:15" ht="93" x14ac:dyDescent="1.35">
      <c r="A98" s="116"/>
      <c r="B98" s="27"/>
      <c r="C98" s="27"/>
      <c r="D98" s="27"/>
      <c r="E98" s="27"/>
      <c r="F98" s="27"/>
      <c r="K98" s="5"/>
      <c r="L98" s="5"/>
      <c r="M98" s="2"/>
      <c r="N98" s="22"/>
      <c r="O98" s="5"/>
    </row>
    <row r="99" spans="1:15" ht="93" x14ac:dyDescent="1.35">
      <c r="A99" s="124" t="s">
        <v>93</v>
      </c>
      <c r="B99" s="124"/>
      <c r="C99" s="124"/>
      <c r="D99" s="124"/>
      <c r="E99" s="124"/>
      <c r="F99" s="121"/>
      <c r="G99" s="121"/>
      <c r="H99" s="121"/>
      <c r="I99" s="121"/>
      <c r="J99" s="121"/>
      <c r="K99" s="121"/>
      <c r="L99" s="121"/>
      <c r="M99" s="121"/>
      <c r="N99" s="121"/>
      <c r="O99" s="121"/>
    </row>
    <row r="100" spans="1:15" ht="110.25" x14ac:dyDescent="2.0499999999999998">
      <c r="A100" s="125" t="s">
        <v>88</v>
      </c>
      <c r="B100" s="125"/>
      <c r="C100" s="125"/>
      <c r="D100" s="125"/>
      <c r="E100" s="125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</row>
    <row r="101" spans="1:15" x14ac:dyDescent="1.35">
      <c r="K101" s="5"/>
      <c r="L101" s="5"/>
      <c r="M101" s="2"/>
      <c r="N101" s="22"/>
      <c r="O101" s="5"/>
    </row>
    <row r="102" spans="1:15" x14ac:dyDescent="1.35">
      <c r="K102" s="5"/>
      <c r="L102" s="5"/>
      <c r="M102" s="2"/>
      <c r="N102" s="22"/>
      <c r="O102" s="5"/>
    </row>
    <row r="112" spans="1:15" x14ac:dyDescent="1.35">
      <c r="D112" s="24"/>
      <c r="E112" s="28"/>
      <c r="J112" s="23"/>
    </row>
    <row r="113" spans="1:14" x14ac:dyDescent="1.35">
      <c r="D113" s="24"/>
      <c r="E113" s="28"/>
      <c r="J113" s="23"/>
    </row>
    <row r="114" spans="1:14" x14ac:dyDescent="1.35">
      <c r="D114" s="24"/>
      <c r="E114" s="28"/>
    </row>
    <row r="115" spans="1:14" x14ac:dyDescent="1.35">
      <c r="D115" s="24"/>
      <c r="E115" s="28"/>
    </row>
    <row r="117" spans="1:14" x14ac:dyDescent="1.35">
      <c r="J117" s="23"/>
    </row>
    <row r="118" spans="1:14" x14ac:dyDescent="1.35">
      <c r="E118" s="21"/>
      <c r="N118" s="31"/>
    </row>
    <row r="119" spans="1:14" x14ac:dyDescent="1.35">
      <c r="A119" s="117"/>
      <c r="B119" s="32"/>
      <c r="C119" s="32"/>
    </row>
    <row r="123" spans="1:14" x14ac:dyDescent="1.35">
      <c r="H123" s="21"/>
    </row>
    <row r="125" spans="1:14" x14ac:dyDescent="1.35">
      <c r="E125" s="23"/>
    </row>
  </sheetData>
  <mergeCells count="8">
    <mergeCell ref="A1:F1"/>
    <mergeCell ref="A2:F2"/>
    <mergeCell ref="A99:E99"/>
    <mergeCell ref="A100:E100"/>
    <mergeCell ref="A88:E88"/>
    <mergeCell ref="A91:D91"/>
    <mergeCell ref="A90:E90"/>
    <mergeCell ref="A92:E92"/>
  </mergeCells>
  <pageMargins left="0.59055118110236227" right="0.19685039370078741" top="1.5748031496062993" bottom="0.35433070866141736" header="0.31496062992125984" footer="0.31496062992125984"/>
  <pageSetup scale="12" fitToWidth="0" fitToHeight="3" orientation="portrait" horizontalDpi="1200" verticalDpi="1200" r:id="rId1"/>
  <headerFooter>
    <oddFooter>&amp;L&amp;8&amp;F&amp;C&amp;8Pág. &amp;P de &amp;N&amp;R&amp;8&amp;D-&amp;T</oddFooter>
  </headerFooter>
  <rowBreaks count="2" manualBreakCount="2">
    <brk id="41" max="5" man="1"/>
    <brk id="7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2024-03-01T16:02:07Z</cp:lastPrinted>
  <dcterms:created xsi:type="dcterms:W3CDTF">2017-12-09T22:11:36Z</dcterms:created>
  <dcterms:modified xsi:type="dcterms:W3CDTF">2024-03-04T17:04:06Z</dcterms:modified>
</cp:coreProperties>
</file>